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a02f845a9eeaed/Finances/Financial Records/2021-22/"/>
    </mc:Choice>
  </mc:AlternateContent>
  <xr:revisionPtr revIDLastSave="106" documentId="8_{6E6B25EF-CB2F-47F0-92B9-9EA071166E67}" xr6:coauthVersionLast="47" xr6:coauthVersionMax="47" xr10:uidLastSave="{9570B825-B4EF-4BCD-B7ED-1D8EF8061CF1}"/>
  <bookViews>
    <workbookView xWindow="-110" yWindow="-110" windowWidth="19420" windowHeight="10420" xr2:uid="{00000000-000D-0000-FFFF-FFFF00000000}"/>
  </bookViews>
  <sheets>
    <sheet name="Final Accts 2022" sheetId="1" r:id="rId1"/>
    <sheet name="Notes 2022" sheetId="2" r:id="rId2"/>
    <sheet name="Bank Rec 2022" sheetId="3" r:id="rId3"/>
    <sheet name="Varianc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A13" i="1"/>
  <c r="G28" i="1" l="1"/>
  <c r="A28" i="1"/>
  <c r="H29" i="3" l="1"/>
  <c r="E5" i="4" l="1"/>
  <c r="D5" i="4"/>
  <c r="D11" i="4" l="1"/>
  <c r="E10" i="4"/>
  <c r="D10" i="4"/>
  <c r="E6" i="4"/>
  <c r="D6" i="4"/>
  <c r="E9" i="4"/>
  <c r="D9" i="4"/>
  <c r="E7" i="4"/>
  <c r="D7" i="4"/>
  <c r="H16" i="3" l="1"/>
  <c r="G36" i="1"/>
  <c r="G33" i="1"/>
  <c r="A33" i="1"/>
  <c r="A34" i="1" s="1"/>
  <c r="A36" i="1"/>
  <c r="A38" i="1" l="1"/>
  <c r="G31" i="1" s="1"/>
  <c r="G34" i="1" s="1"/>
  <c r="G38" i="1" s="1"/>
</calcChain>
</file>

<file path=xl/sharedStrings.xml><?xml version="1.0" encoding="utf-8"?>
<sst xmlns="http://schemas.openxmlformats.org/spreadsheetml/2006/main" count="142" uniqueCount="114">
  <si>
    <t>LINDSEY PARISH COUNCIL</t>
  </si>
  <si>
    <t xml:space="preserve">SUPPORTING NOTES </t>
  </si>
  <si>
    <t>VAT RECONCILIATION</t>
  </si>
  <si>
    <t>COMMUNITY ASSETS</t>
  </si>
  <si>
    <t>INCOME</t>
  </si>
  <si>
    <t>Precept</t>
  </si>
  <si>
    <t>LGFA 1992</t>
  </si>
  <si>
    <t>TOTAL INCOME</t>
  </si>
  <si>
    <t>EXPENDITURE</t>
  </si>
  <si>
    <t>Clerk's Salary</t>
  </si>
  <si>
    <t>LGA 1972</t>
  </si>
  <si>
    <t>s112</t>
  </si>
  <si>
    <t xml:space="preserve">Audit Fee </t>
  </si>
  <si>
    <t xml:space="preserve">LGA 1972 </t>
  </si>
  <si>
    <t>s111</t>
  </si>
  <si>
    <t>Council Insurance</t>
  </si>
  <si>
    <t>Subscriptions</t>
  </si>
  <si>
    <t xml:space="preserve">LGA1972 </t>
  </si>
  <si>
    <t>s143</t>
  </si>
  <si>
    <t>Section 137 Payments</t>
  </si>
  <si>
    <t>s137</t>
  </si>
  <si>
    <t xml:space="preserve">Hire of Village Hall </t>
  </si>
  <si>
    <t>Grant to St Peter's Church</t>
  </si>
  <si>
    <t>s214 (6)</t>
  </si>
  <si>
    <t>Grant to Village Hall Committee</t>
  </si>
  <si>
    <t>TOTAL EXPENDITURE</t>
  </si>
  <si>
    <t>CUMULATIVE FUND BALANCE</t>
  </si>
  <si>
    <t>Add total income</t>
  </si>
  <si>
    <t>Less total expenditure</t>
  </si>
  <si>
    <t xml:space="preserve">LG (Misc Provisions) </t>
  </si>
  <si>
    <t xml:space="preserve">s151 </t>
  </si>
  <si>
    <t xml:space="preserve">Year ended </t>
  </si>
  <si>
    <t>Training</t>
  </si>
  <si>
    <t xml:space="preserve">Year Ended </t>
  </si>
  <si>
    <t>Parish Council Noticeboard</t>
  </si>
  <si>
    <t>Cost</t>
  </si>
  <si>
    <t>Village Greens</t>
  </si>
  <si>
    <t>x 4</t>
  </si>
  <si>
    <t>Nominal</t>
  </si>
  <si>
    <t>Village Sign</t>
  </si>
  <si>
    <t>Cash Book Summary</t>
  </si>
  <si>
    <t>Community Account</t>
  </si>
  <si>
    <t>Add Income Received</t>
  </si>
  <si>
    <t>Less Expenditure</t>
  </si>
  <si>
    <t>Bank Reconciliation</t>
  </si>
  <si>
    <t>Add: Uncredited Lodgements</t>
  </si>
  <si>
    <t>Less: Unpresented Cheques</t>
  </si>
  <si>
    <t>s142</t>
  </si>
  <si>
    <t>Data. Prot Act 1998</t>
  </si>
  <si>
    <t>Box No</t>
  </si>
  <si>
    <t>Difference £</t>
  </si>
  <si>
    <t>Difference %</t>
  </si>
  <si>
    <t>Explanation</t>
  </si>
  <si>
    <t>Y</t>
  </si>
  <si>
    <t>3 Total Other Receipts</t>
  </si>
  <si>
    <t xml:space="preserve">Explain </t>
  </si>
  <si>
    <t>4 Staff Costs</t>
  </si>
  <si>
    <t>6 All Other Payments</t>
  </si>
  <si>
    <t>Explanation of Significant Variances from last year to this year as provided below:</t>
  </si>
  <si>
    <t>Both criteria must apply for the variance to be significant.</t>
  </si>
  <si>
    <t>5 Loan interest</t>
  </si>
  <si>
    <t xml:space="preserve">9 Total fixed assets </t>
  </si>
  <si>
    <t>10 Total Borrowings</t>
  </si>
  <si>
    <t>VAT reclaim</t>
  </si>
  <si>
    <t>Administation Costs</t>
  </si>
  <si>
    <t>2 Precept</t>
  </si>
  <si>
    <t>x 2</t>
  </si>
  <si>
    <t>THE ABOVE STATEMENTS REPRESENTS FAIRLY THE FINANCIAL POSITION OF THE COUNCIL</t>
  </si>
  <si>
    <t>S137 PAYMENTS</t>
  </si>
  <si>
    <t>Lenovo Laptop</t>
  </si>
  <si>
    <t>x 1</t>
  </si>
  <si>
    <t>Beacon Brazier</t>
  </si>
  <si>
    <t>Explanation of quantified significant variances for boxes 3 to 6, 9 &amp; 10 in Section 1, where the percentage change is greater than +/- 15%</t>
  </si>
  <si>
    <t>and if the increase or decrease is greater than £200.</t>
  </si>
  <si>
    <t>For the year under review there was one LGA 1972 S137 payment:</t>
  </si>
  <si>
    <t>RESERVES</t>
  </si>
  <si>
    <t>Village Expenses</t>
  </si>
  <si>
    <t>N</t>
  </si>
  <si>
    <t>LINDSEY PARISH COUNCIL BANK ACCOUNT ACTIVITY</t>
  </si>
  <si>
    <t>ICO / Website</t>
  </si>
  <si>
    <t>Signed - Chairman of the Parish Council….......................................................................</t>
  </si>
  <si>
    <t>Signed - Responsible Financial Officer…..........................................................................</t>
  </si>
  <si>
    <t>Date:</t>
  </si>
  <si>
    <t>31.03.21</t>
  </si>
  <si>
    <t>31.03.2022</t>
  </si>
  <si>
    <t>Opening Balance as of 1 April 2021</t>
  </si>
  <si>
    <t>Closing Balance as of 31 March 2022</t>
  </si>
  <si>
    <t>Statement Issued 31 March 2022</t>
  </si>
  <si>
    <t>Balance as per Cash Book 31 March 2022</t>
  </si>
  <si>
    <t>AS AT 31 MARCH 2022</t>
  </si>
  <si>
    <t>11.05.2022</t>
  </si>
  <si>
    <t>AS AT 31 MARCH 2022 AND REFLECTS ITS RECEIPTS AND PAYMENTS DURING THE YEAR</t>
  </si>
  <si>
    <t>11.05.22</t>
  </si>
  <si>
    <t>31.03.22</t>
  </si>
  <si>
    <t>Balance b/fwd from 01.04.21</t>
  </si>
  <si>
    <t>Parish Grant</t>
  </si>
  <si>
    <t>Neighbourhood CIL</t>
  </si>
  <si>
    <t>Barclays Compensation</t>
  </si>
  <si>
    <t>For the year 2021/22 VAT in the sum of £23.98 is to be sumbitted in April 2022</t>
  </si>
  <si>
    <t>On 31 March 2022 the assets held were:</t>
  </si>
  <si>
    <t>East Anglian Air Ambulance</t>
  </si>
  <si>
    <t>Macmillan Cancer Support</t>
  </si>
  <si>
    <t>CIL (Restricted) Reserves stand at</t>
  </si>
  <si>
    <t xml:space="preserve">General Reserves stand at </t>
  </si>
  <si>
    <t>31 March 2022        £</t>
  </si>
  <si>
    <t>31 March 2021                               £</t>
  </si>
  <si>
    <t>For the year 2020/21 VAT in the sum of £38.64 is to be submitted in April 2022</t>
  </si>
  <si>
    <t xml:space="preserve">Increase of income in the form of: £78 for Parish Grant from Babergh; £50 from Barclays as compensation for poor service and £2015.37 as CIL receipts.  Decrease of VAT reclaim as reclaim for 20-21 to be submitted along with that for 21-22 in April 22.                                                                                                     </t>
  </si>
  <si>
    <t>Pay award given in April 21 (approved in March 22) as well as an uplift in SCP salary scale for Clerk, effective September 2020. Hours are now 4 per week.</t>
  </si>
  <si>
    <t>Increase of grant given to the Village Hall Committee +£200; increase in administration costs for Zoom (now cancelled) and hire of village hall included as well as Zoom subs - overall impact +£74; increase in grants given out +£50.</t>
  </si>
  <si>
    <t xml:space="preserve"> PAYMENTS &amp; RECEIPTS ACCOUNT FOR YEAR ENDING 31.03.2022</t>
  </si>
  <si>
    <t>Paper B - 11.05.22</t>
  </si>
  <si>
    <t>Paper C - 11.05.22</t>
  </si>
  <si>
    <t>Balance as at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</si>
</sst>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8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1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165" fontId="0" fillId="0" borderId="0" xfId="0" applyNumberFormat="1"/>
    <xf numFmtId="0" fontId="6" fillId="0" borderId="1" xfId="0" applyFont="1" applyBorder="1" applyAlignment="1">
      <alignment vertical="center"/>
    </xf>
    <xf numFmtId="0" fontId="0" fillId="2" borderId="0" xfId="0" applyFill="1"/>
    <xf numFmtId="2" fontId="0" fillId="2" borderId="0" xfId="0" applyNumberFormat="1" applyFont="1" applyFill="1"/>
    <xf numFmtId="0" fontId="13" fillId="0" borderId="0" xfId="0" applyFont="1"/>
    <xf numFmtId="0" fontId="12" fillId="0" borderId="0" xfId="0" applyFont="1" applyFill="1"/>
    <xf numFmtId="2" fontId="0" fillId="2" borderId="0" xfId="0" applyNumberFormat="1" applyFill="1"/>
    <xf numFmtId="2" fontId="0" fillId="0" borderId="4" xfId="0" applyNumberFormat="1" applyBorder="1"/>
    <xf numFmtId="0" fontId="14" fillId="0" borderId="1" xfId="0" applyFont="1" applyBorder="1" applyAlignment="1">
      <alignment horizontal="center" vertical="center"/>
    </xf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25" zoomScale="150" zoomScaleNormal="150" workbookViewId="0">
      <selection activeCell="C39" sqref="C39"/>
    </sheetView>
  </sheetViews>
  <sheetFormatPr defaultRowHeight="14.5" x14ac:dyDescent="0.35"/>
  <cols>
    <col min="2" max="2" width="5.7265625" customWidth="1"/>
    <col min="3" max="3" width="11.36328125" bestFit="1" customWidth="1"/>
    <col min="6" max="6" width="5.7265625" customWidth="1"/>
  </cols>
  <sheetData>
    <row r="1" spans="1:10" x14ac:dyDescent="0.35">
      <c r="H1" t="s">
        <v>111</v>
      </c>
    </row>
    <row r="2" spans="1:10" x14ac:dyDescent="0.35">
      <c r="C2" s="41"/>
      <c r="D2" s="1" t="s">
        <v>0</v>
      </c>
      <c r="E2" s="1"/>
      <c r="F2" s="1"/>
      <c r="G2" s="1"/>
      <c r="H2" s="1"/>
      <c r="I2" s="34"/>
    </row>
    <row r="3" spans="1:10" x14ac:dyDescent="0.35">
      <c r="B3" s="1" t="s">
        <v>110</v>
      </c>
      <c r="C3" s="1"/>
      <c r="D3" s="1"/>
      <c r="E3" s="1"/>
      <c r="F3" s="1"/>
      <c r="G3" s="1"/>
      <c r="H3" s="1"/>
      <c r="I3" s="1"/>
    </row>
    <row r="4" spans="1:10" x14ac:dyDescent="0.35">
      <c r="B4" s="1"/>
      <c r="C4" s="1"/>
      <c r="D4" s="1"/>
      <c r="E4" s="1"/>
      <c r="F4" s="1"/>
      <c r="G4" s="1"/>
      <c r="H4" s="1"/>
      <c r="I4" s="1"/>
    </row>
    <row r="5" spans="1:10" x14ac:dyDescent="0.35">
      <c r="A5" t="s">
        <v>31</v>
      </c>
      <c r="G5" t="s">
        <v>33</v>
      </c>
    </row>
    <row r="6" spans="1:10" x14ac:dyDescent="0.35">
      <c r="A6" s="12" t="s">
        <v>83</v>
      </c>
      <c r="G6" s="12" t="s">
        <v>93</v>
      </c>
    </row>
    <row r="7" spans="1:10" x14ac:dyDescent="0.35">
      <c r="C7" s="3" t="s">
        <v>4</v>
      </c>
    </row>
    <row r="8" spans="1:10" x14ac:dyDescent="0.35">
      <c r="A8" s="2">
        <v>4342</v>
      </c>
      <c r="B8" s="2"/>
      <c r="C8" t="s">
        <v>5</v>
      </c>
      <c r="G8" s="2">
        <v>4487</v>
      </c>
      <c r="I8" t="s">
        <v>6</v>
      </c>
    </row>
    <row r="9" spans="1:10" x14ac:dyDescent="0.35">
      <c r="A9" s="2">
        <v>72</v>
      </c>
      <c r="B9" s="2"/>
      <c r="C9" t="s">
        <v>63</v>
      </c>
      <c r="G9" s="2">
        <v>0</v>
      </c>
    </row>
    <row r="10" spans="1:10" x14ac:dyDescent="0.35">
      <c r="A10" s="2">
        <v>0</v>
      </c>
      <c r="B10" s="2"/>
      <c r="C10" t="s">
        <v>95</v>
      </c>
      <c r="G10" s="2">
        <v>78</v>
      </c>
    </row>
    <row r="11" spans="1:10" x14ac:dyDescent="0.35">
      <c r="A11" s="2">
        <v>0</v>
      </c>
      <c r="B11" s="2"/>
      <c r="C11" t="s">
        <v>96</v>
      </c>
      <c r="G11" s="2">
        <v>2015.37</v>
      </c>
    </row>
    <row r="12" spans="1:10" x14ac:dyDescent="0.35">
      <c r="A12" s="2">
        <v>0</v>
      </c>
      <c r="B12" s="2"/>
      <c r="C12" t="s">
        <v>97</v>
      </c>
      <c r="G12" s="2">
        <v>50</v>
      </c>
    </row>
    <row r="13" spans="1:10" ht="15" thickBot="1" x14ac:dyDescent="0.4">
      <c r="A13" s="43">
        <f>SUM(A8:A12)</f>
        <v>4414</v>
      </c>
      <c r="B13" s="2"/>
      <c r="C13" s="3" t="s">
        <v>7</v>
      </c>
      <c r="G13" s="43">
        <f>SUM(G8:G12)</f>
        <v>6630.37</v>
      </c>
    </row>
    <row r="14" spans="1:10" x14ac:dyDescent="0.35">
      <c r="A14" s="2"/>
      <c r="B14" s="2"/>
      <c r="G14" s="2"/>
    </row>
    <row r="15" spans="1:10" x14ac:dyDescent="0.35">
      <c r="A15" s="2"/>
      <c r="B15" s="2"/>
      <c r="C15" s="3" t="s">
        <v>8</v>
      </c>
      <c r="G15" s="2"/>
    </row>
    <row r="16" spans="1:10" x14ac:dyDescent="0.35">
      <c r="A16" s="39">
        <v>2167.54</v>
      </c>
      <c r="B16" s="2"/>
      <c r="C16" t="s">
        <v>9</v>
      </c>
      <c r="G16" s="39">
        <v>2501.34</v>
      </c>
      <c r="I16" t="s">
        <v>10</v>
      </c>
      <c r="J16" t="s">
        <v>11</v>
      </c>
    </row>
    <row r="17" spans="1:10" x14ac:dyDescent="0.35">
      <c r="A17" s="39">
        <v>75</v>
      </c>
      <c r="B17" s="2"/>
      <c r="C17" t="s">
        <v>12</v>
      </c>
      <c r="G17" s="39">
        <v>80</v>
      </c>
      <c r="I17" t="s">
        <v>13</v>
      </c>
      <c r="J17" t="s">
        <v>30</v>
      </c>
    </row>
    <row r="18" spans="1:10" x14ac:dyDescent="0.35">
      <c r="A18" s="39">
        <v>431.96</v>
      </c>
      <c r="B18" s="2"/>
      <c r="C18" t="s">
        <v>64</v>
      </c>
      <c r="G18" s="39">
        <v>557.9</v>
      </c>
      <c r="I18" t="s">
        <v>10</v>
      </c>
      <c r="J18" t="s">
        <v>14</v>
      </c>
    </row>
    <row r="19" spans="1:10" x14ac:dyDescent="0.35">
      <c r="A19" s="39">
        <v>146.56</v>
      </c>
      <c r="B19" s="2"/>
      <c r="C19" t="s">
        <v>15</v>
      </c>
      <c r="G19" s="39">
        <v>146.56</v>
      </c>
      <c r="I19" t="s">
        <v>10</v>
      </c>
      <c r="J19" t="s">
        <v>14</v>
      </c>
    </row>
    <row r="20" spans="1:10" x14ac:dyDescent="0.35">
      <c r="A20" s="39">
        <v>139.53</v>
      </c>
      <c r="B20" s="2"/>
      <c r="C20" t="s">
        <v>16</v>
      </c>
      <c r="G20" s="39">
        <v>143.05000000000001</v>
      </c>
      <c r="I20" t="s">
        <v>17</v>
      </c>
      <c r="J20" t="s">
        <v>18</v>
      </c>
    </row>
    <row r="21" spans="1:10" x14ac:dyDescent="0.35">
      <c r="A21" s="2">
        <v>50</v>
      </c>
      <c r="B21" s="2"/>
      <c r="C21" t="s">
        <v>19</v>
      </c>
      <c r="G21" s="2">
        <v>100</v>
      </c>
      <c r="I21" t="s">
        <v>10</v>
      </c>
      <c r="J21" t="s">
        <v>20</v>
      </c>
    </row>
    <row r="22" spans="1:10" x14ac:dyDescent="0.35">
      <c r="A22" s="2">
        <v>0</v>
      </c>
      <c r="B22" s="2"/>
      <c r="C22" t="s">
        <v>21</v>
      </c>
      <c r="G22" s="2">
        <v>70</v>
      </c>
      <c r="I22" t="s">
        <v>13</v>
      </c>
      <c r="J22" t="s">
        <v>14</v>
      </c>
    </row>
    <row r="23" spans="1:10" x14ac:dyDescent="0.35">
      <c r="A23" s="2">
        <v>0</v>
      </c>
      <c r="B23" s="2"/>
      <c r="C23" t="s">
        <v>32</v>
      </c>
      <c r="G23" s="2">
        <v>0</v>
      </c>
      <c r="I23" t="s">
        <v>13</v>
      </c>
      <c r="J23" t="s">
        <v>11</v>
      </c>
    </row>
    <row r="24" spans="1:10" x14ac:dyDescent="0.35">
      <c r="A24" s="2">
        <v>150</v>
      </c>
      <c r="B24" s="2"/>
      <c r="C24" t="s">
        <v>79</v>
      </c>
      <c r="G24" s="2">
        <v>145</v>
      </c>
      <c r="I24" t="s">
        <v>48</v>
      </c>
    </row>
    <row r="25" spans="1:10" x14ac:dyDescent="0.35">
      <c r="A25" s="2">
        <v>200</v>
      </c>
      <c r="B25" s="2"/>
      <c r="C25" t="s">
        <v>22</v>
      </c>
      <c r="G25" s="2">
        <v>200</v>
      </c>
      <c r="I25" t="s">
        <v>10</v>
      </c>
      <c r="J25" t="s">
        <v>23</v>
      </c>
    </row>
    <row r="26" spans="1:10" x14ac:dyDescent="0.35">
      <c r="A26" s="2">
        <v>200</v>
      </c>
      <c r="B26" s="2"/>
      <c r="C26" t="s">
        <v>24</v>
      </c>
      <c r="G26" s="2">
        <v>400</v>
      </c>
      <c r="I26" t="s">
        <v>29</v>
      </c>
    </row>
    <row r="27" spans="1:10" x14ac:dyDescent="0.35">
      <c r="A27" s="2">
        <v>0</v>
      </c>
      <c r="B27" s="2"/>
      <c r="C27" t="s">
        <v>76</v>
      </c>
      <c r="G27" s="2">
        <v>0</v>
      </c>
      <c r="I27" t="s">
        <v>13</v>
      </c>
      <c r="J27" t="s">
        <v>47</v>
      </c>
    </row>
    <row r="28" spans="1:10" x14ac:dyDescent="0.35">
      <c r="A28" s="2">
        <f>SUM(A16:A27)</f>
        <v>3560.59</v>
      </c>
      <c r="C28" s="3" t="s">
        <v>25</v>
      </c>
      <c r="G28" s="2">
        <f>SUM(G16:G27)</f>
        <v>4343.8500000000004</v>
      </c>
    </row>
    <row r="29" spans="1:10" x14ac:dyDescent="0.35">
      <c r="G29" s="2"/>
    </row>
    <row r="30" spans="1:10" x14ac:dyDescent="0.35">
      <c r="C30" t="s">
        <v>26</v>
      </c>
      <c r="G30" s="2"/>
    </row>
    <row r="31" spans="1:10" x14ac:dyDescent="0.35">
      <c r="A31" s="2">
        <v>788.6</v>
      </c>
      <c r="C31" t="s">
        <v>94</v>
      </c>
      <c r="G31" s="2">
        <f>A38</f>
        <v>1642.0100000000002</v>
      </c>
    </row>
    <row r="32" spans="1:10" x14ac:dyDescent="0.35">
      <c r="G32" s="2"/>
    </row>
    <row r="33" spans="1:7" x14ac:dyDescent="0.35">
      <c r="A33" s="2">
        <f>A13</f>
        <v>4414</v>
      </c>
      <c r="C33" t="s">
        <v>27</v>
      </c>
      <c r="G33" s="2">
        <f>G13</f>
        <v>6630.37</v>
      </c>
    </row>
    <row r="34" spans="1:7" x14ac:dyDescent="0.35">
      <c r="A34" s="2">
        <f>A31+A33</f>
        <v>5202.6000000000004</v>
      </c>
      <c r="G34" s="2">
        <f>G31+G33</f>
        <v>8272.380000000001</v>
      </c>
    </row>
    <row r="35" spans="1:7" x14ac:dyDescent="0.35">
      <c r="G35" s="2"/>
    </row>
    <row r="36" spans="1:7" x14ac:dyDescent="0.35">
      <c r="A36" s="2">
        <f>A28</f>
        <v>3560.59</v>
      </c>
      <c r="C36" t="s">
        <v>28</v>
      </c>
      <c r="G36" s="2">
        <f>G28</f>
        <v>4343.8500000000004</v>
      </c>
    </row>
    <row r="37" spans="1:7" x14ac:dyDescent="0.35">
      <c r="G37" s="2"/>
    </row>
    <row r="38" spans="1:7" x14ac:dyDescent="0.35">
      <c r="A38" s="2">
        <f>A34-A36</f>
        <v>1642.0100000000002</v>
      </c>
      <c r="C38" t="s">
        <v>113</v>
      </c>
      <c r="G38" s="2">
        <f>G34-G36</f>
        <v>3928.5300000000007</v>
      </c>
    </row>
    <row r="40" spans="1:7" x14ac:dyDescent="0.35">
      <c r="A40" t="s">
        <v>67</v>
      </c>
    </row>
    <row r="41" spans="1:7" x14ac:dyDescent="0.35">
      <c r="A41" t="s">
        <v>91</v>
      </c>
    </row>
    <row r="44" spans="1:7" x14ac:dyDescent="0.35">
      <c r="A44" t="s">
        <v>80</v>
      </c>
    </row>
    <row r="47" spans="1:7" x14ac:dyDescent="0.35">
      <c r="A47" t="s">
        <v>81</v>
      </c>
    </row>
    <row r="49" spans="1:3" x14ac:dyDescent="0.35">
      <c r="A49" t="s">
        <v>82</v>
      </c>
      <c r="C49" s="36" t="s">
        <v>92</v>
      </c>
    </row>
  </sheetData>
  <pageMargins left="1.0986614173228348" right="0.70866141732283472" top="0.55118110236220474" bottom="0.74803149606299213" header="0.31496062992125984" footer="0.31496062992125984"/>
  <pageSetup scale="9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K18" sqref="K18"/>
    </sheetView>
  </sheetViews>
  <sheetFormatPr defaultRowHeight="14.5" x14ac:dyDescent="0.35"/>
  <sheetData>
    <row r="1" spans="1:8" x14ac:dyDescent="0.35">
      <c r="D1" s="1" t="s">
        <v>0</v>
      </c>
      <c r="E1" s="1"/>
      <c r="F1" s="1"/>
      <c r="G1" s="1"/>
    </row>
    <row r="2" spans="1:8" x14ac:dyDescent="0.35">
      <c r="D2" s="1"/>
      <c r="E2" s="1"/>
      <c r="F2" s="1"/>
      <c r="G2" s="1"/>
    </row>
    <row r="3" spans="1:8" x14ac:dyDescent="0.35">
      <c r="D3" s="1" t="s">
        <v>1</v>
      </c>
      <c r="E3" s="1"/>
      <c r="F3" s="1"/>
    </row>
    <row r="5" spans="1:8" x14ac:dyDescent="0.35">
      <c r="A5" s="1" t="s">
        <v>2</v>
      </c>
    </row>
    <row r="7" spans="1:8" x14ac:dyDescent="0.35">
      <c r="A7" t="s">
        <v>98</v>
      </c>
    </row>
    <row r="8" spans="1:8" x14ac:dyDescent="0.35">
      <c r="A8" t="s">
        <v>106</v>
      </c>
    </row>
    <row r="10" spans="1:8" x14ac:dyDescent="0.35">
      <c r="A10" s="1" t="s">
        <v>3</v>
      </c>
    </row>
    <row r="12" spans="1:8" x14ac:dyDescent="0.35">
      <c r="A12" t="s">
        <v>99</v>
      </c>
    </row>
    <row r="14" spans="1:8" x14ac:dyDescent="0.35">
      <c r="A14" t="s">
        <v>34</v>
      </c>
      <c r="E14" t="s">
        <v>66</v>
      </c>
      <c r="G14" t="s">
        <v>35</v>
      </c>
      <c r="H14" s="4">
        <v>182</v>
      </c>
    </row>
    <row r="15" spans="1:8" x14ac:dyDescent="0.35">
      <c r="A15" t="s">
        <v>36</v>
      </c>
      <c r="E15" t="s">
        <v>37</v>
      </c>
      <c r="G15" t="s">
        <v>38</v>
      </c>
      <c r="H15" s="5">
        <v>4</v>
      </c>
    </row>
    <row r="16" spans="1:8" x14ac:dyDescent="0.35">
      <c r="A16" t="s">
        <v>39</v>
      </c>
      <c r="E16" t="s">
        <v>70</v>
      </c>
      <c r="G16" t="s">
        <v>38</v>
      </c>
      <c r="H16" s="4">
        <v>1</v>
      </c>
    </row>
    <row r="17" spans="1:8" x14ac:dyDescent="0.35">
      <c r="A17" t="s">
        <v>69</v>
      </c>
      <c r="E17" t="s">
        <v>70</v>
      </c>
      <c r="G17" t="s">
        <v>35</v>
      </c>
      <c r="H17" s="4">
        <v>308.33</v>
      </c>
    </row>
    <row r="18" spans="1:8" x14ac:dyDescent="0.35">
      <c r="A18" t="s">
        <v>71</v>
      </c>
      <c r="E18" t="s">
        <v>70</v>
      </c>
      <c r="G18" t="s">
        <v>35</v>
      </c>
      <c r="H18" s="5">
        <v>700</v>
      </c>
    </row>
    <row r="20" spans="1:8" x14ac:dyDescent="0.35">
      <c r="A20" s="34" t="s">
        <v>68</v>
      </c>
    </row>
    <row r="22" spans="1:8" x14ac:dyDescent="0.35">
      <c r="A22" t="s">
        <v>74</v>
      </c>
    </row>
    <row r="23" spans="1:8" x14ac:dyDescent="0.35">
      <c r="A23" t="s">
        <v>100</v>
      </c>
      <c r="C23" s="5"/>
      <c r="E23" s="5">
        <v>50</v>
      </c>
    </row>
    <row r="24" spans="1:8" x14ac:dyDescent="0.35">
      <c r="A24" t="s">
        <v>101</v>
      </c>
      <c r="C24" s="5"/>
      <c r="E24" s="5">
        <v>50</v>
      </c>
    </row>
    <row r="26" spans="1:8" x14ac:dyDescent="0.35">
      <c r="A26" s="34" t="s">
        <v>75</v>
      </c>
    </row>
    <row r="27" spans="1:8" x14ac:dyDescent="0.35">
      <c r="A27" s="34"/>
    </row>
    <row r="28" spans="1:8" x14ac:dyDescent="0.35">
      <c r="A28" s="38" t="s">
        <v>103</v>
      </c>
      <c r="B28" s="38"/>
      <c r="C28" s="38"/>
      <c r="D28" s="38"/>
      <c r="E28" s="5">
        <v>1913.16</v>
      </c>
    </row>
    <row r="29" spans="1:8" x14ac:dyDescent="0.35">
      <c r="A29" t="s">
        <v>102</v>
      </c>
      <c r="E29" s="5">
        <v>2015.37</v>
      </c>
    </row>
  </sheetData>
  <pageMargins left="1.0899999999999999" right="0.7" top="0.75" bottom="0.75" header="0.3" footer="0.3"/>
  <pageSetup scale="92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16" workbookViewId="0">
      <selection activeCell="I25" sqref="I25"/>
    </sheetView>
  </sheetViews>
  <sheetFormatPr defaultRowHeight="14.5" x14ac:dyDescent="0.35"/>
  <sheetData>
    <row r="1" spans="1:9" x14ac:dyDescent="0.35">
      <c r="I1" t="s">
        <v>112</v>
      </c>
    </row>
    <row r="2" spans="1:9" x14ac:dyDescent="0.35">
      <c r="C2" s="40"/>
      <c r="D2" s="40"/>
      <c r="E2" s="7" t="s">
        <v>78</v>
      </c>
      <c r="F2" s="40"/>
      <c r="G2" s="40"/>
      <c r="H2" s="40"/>
    </row>
    <row r="4" spans="1:9" x14ac:dyDescent="0.35">
      <c r="G4" t="s">
        <v>84</v>
      </c>
    </row>
    <row r="7" spans="1:9" x14ac:dyDescent="0.35">
      <c r="A7" s="8" t="s">
        <v>40</v>
      </c>
    </row>
    <row r="8" spans="1:9" x14ac:dyDescent="0.35">
      <c r="A8" s="8"/>
    </row>
    <row r="9" spans="1:9" x14ac:dyDescent="0.35">
      <c r="A9" t="s">
        <v>85</v>
      </c>
      <c r="F9" s="2"/>
    </row>
    <row r="10" spans="1:9" x14ac:dyDescent="0.35">
      <c r="A10" t="s">
        <v>41</v>
      </c>
      <c r="D10" s="6"/>
      <c r="G10" s="2"/>
      <c r="H10" s="2">
        <v>1642.01</v>
      </c>
    </row>
    <row r="11" spans="1:9" x14ac:dyDescent="0.35">
      <c r="D11" s="6"/>
      <c r="H11" s="13"/>
    </row>
    <row r="12" spans="1:9" x14ac:dyDescent="0.35">
      <c r="A12" t="s">
        <v>42</v>
      </c>
      <c r="H12" s="2">
        <v>6706.32</v>
      </c>
    </row>
    <row r="13" spans="1:9" x14ac:dyDescent="0.35">
      <c r="H13" s="13"/>
    </row>
    <row r="14" spans="1:9" x14ac:dyDescent="0.35">
      <c r="A14" t="s">
        <v>43</v>
      </c>
      <c r="H14" s="2">
        <v>4343.8500000000004</v>
      </c>
    </row>
    <row r="16" spans="1:9" x14ac:dyDescent="0.35">
      <c r="A16" s="9" t="s">
        <v>86</v>
      </c>
      <c r="H16" s="2">
        <f>H10+H12-H14</f>
        <v>4004.4799999999996</v>
      </c>
    </row>
    <row r="20" spans="1:8" x14ac:dyDescent="0.35">
      <c r="A20" s="8" t="s">
        <v>44</v>
      </c>
    </row>
    <row r="21" spans="1:8" x14ac:dyDescent="0.35">
      <c r="A21" s="8"/>
    </row>
    <row r="22" spans="1:8" x14ac:dyDescent="0.35">
      <c r="A22" t="s">
        <v>86</v>
      </c>
    </row>
    <row r="23" spans="1:8" x14ac:dyDescent="0.35">
      <c r="A23" t="s">
        <v>41</v>
      </c>
      <c r="D23" t="s">
        <v>87</v>
      </c>
      <c r="H23" s="42">
        <v>4004.48</v>
      </c>
    </row>
    <row r="24" spans="1:8" x14ac:dyDescent="0.35">
      <c r="H24" s="42"/>
    </row>
    <row r="25" spans="1:8" x14ac:dyDescent="0.35">
      <c r="A25" s="9" t="s">
        <v>45</v>
      </c>
      <c r="H25" s="42">
        <v>0</v>
      </c>
    </row>
    <row r="26" spans="1:8" x14ac:dyDescent="0.35">
      <c r="A26" s="9"/>
      <c r="H26" s="42"/>
    </row>
    <row r="27" spans="1:8" x14ac:dyDescent="0.35">
      <c r="A27" s="9" t="s">
        <v>46</v>
      </c>
      <c r="C27" s="2"/>
      <c r="D27" s="10"/>
      <c r="H27" s="42">
        <v>0</v>
      </c>
    </row>
    <row r="28" spans="1:8" x14ac:dyDescent="0.35">
      <c r="A28" s="9"/>
      <c r="C28" s="5"/>
      <c r="D28" s="11"/>
      <c r="H28" s="42"/>
    </row>
    <row r="29" spans="1:8" x14ac:dyDescent="0.35">
      <c r="A29" s="9" t="s">
        <v>88</v>
      </c>
      <c r="D29" s="11"/>
      <c r="F29" s="9"/>
      <c r="H29" s="42">
        <f>H23+H25-H27</f>
        <v>4004.48</v>
      </c>
    </row>
    <row r="30" spans="1:8" x14ac:dyDescent="0.35">
      <c r="E30" s="2"/>
    </row>
    <row r="32" spans="1:8" x14ac:dyDescent="0.35">
      <c r="D32" s="4"/>
      <c r="F32" s="5"/>
    </row>
    <row r="35" spans="1:3" x14ac:dyDescent="0.35">
      <c r="A35" t="s">
        <v>67</v>
      </c>
    </row>
    <row r="36" spans="1:3" x14ac:dyDescent="0.35">
      <c r="A36" t="s">
        <v>89</v>
      </c>
    </row>
    <row r="39" spans="1:3" x14ac:dyDescent="0.35">
      <c r="A39" t="s">
        <v>80</v>
      </c>
    </row>
    <row r="42" spans="1:3" x14ac:dyDescent="0.35">
      <c r="A42" t="s">
        <v>81</v>
      </c>
    </row>
    <row r="44" spans="1:3" x14ac:dyDescent="0.35">
      <c r="A44" t="s">
        <v>82</v>
      </c>
      <c r="C44" t="s">
        <v>90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activeCell="G9" sqref="G9"/>
    </sheetView>
  </sheetViews>
  <sheetFormatPr defaultRowHeight="14.5" x14ac:dyDescent="0.35"/>
  <cols>
    <col min="1" max="1" width="16.7265625" customWidth="1"/>
    <col min="2" max="2" width="9.1796875" customWidth="1"/>
    <col min="4" max="5" width="10.7265625" customWidth="1"/>
    <col min="7" max="7" width="60.7265625" customWidth="1"/>
  </cols>
  <sheetData>
    <row r="1" spans="1:7" x14ac:dyDescent="0.35">
      <c r="D1" s="1" t="s">
        <v>0</v>
      </c>
      <c r="E1" s="1"/>
      <c r="F1" s="1"/>
      <c r="G1" s="1"/>
    </row>
    <row r="2" spans="1:7" s="45" customFormat="1" ht="14" x14ac:dyDescent="0.3">
      <c r="A2" s="45" t="s">
        <v>58</v>
      </c>
    </row>
    <row r="3" spans="1:7" s="17" customFormat="1" ht="14" x14ac:dyDescent="0.3"/>
    <row r="4" spans="1:7" s="1" customFormat="1" ht="39" x14ac:dyDescent="0.3">
      <c r="A4" s="14" t="s">
        <v>49</v>
      </c>
      <c r="B4" s="22" t="s">
        <v>104</v>
      </c>
      <c r="C4" s="22" t="s">
        <v>105</v>
      </c>
      <c r="D4" s="18" t="s">
        <v>50</v>
      </c>
      <c r="E4" s="18" t="s">
        <v>51</v>
      </c>
      <c r="F4" s="14" t="s">
        <v>55</v>
      </c>
      <c r="G4" s="15" t="s">
        <v>52</v>
      </c>
    </row>
    <row r="5" spans="1:7" s="1" customFormat="1" ht="25" customHeight="1" x14ac:dyDescent="0.3">
      <c r="A5" s="37" t="s">
        <v>65</v>
      </c>
      <c r="B5" s="33">
        <v>4487</v>
      </c>
      <c r="C5" s="33">
        <v>4342</v>
      </c>
      <c r="D5" s="24">
        <f>SUM(B5-C5)</f>
        <v>145</v>
      </c>
      <c r="E5" s="25">
        <f>(B5-C5)/C5</f>
        <v>3.3394748963611241E-2</v>
      </c>
      <c r="F5" s="21" t="s">
        <v>77</v>
      </c>
      <c r="G5" s="19"/>
    </row>
    <row r="6" spans="1:7" s="1" customFormat="1" ht="65" customHeight="1" x14ac:dyDescent="0.3">
      <c r="A6" s="19" t="s">
        <v>54</v>
      </c>
      <c r="B6" s="21">
        <v>2143</v>
      </c>
      <c r="C6" s="21">
        <v>72</v>
      </c>
      <c r="D6" s="24">
        <f>SUM(B6-C6)</f>
        <v>2071</v>
      </c>
      <c r="E6" s="25">
        <f>(B6-C6)/C6</f>
        <v>28.763888888888889</v>
      </c>
      <c r="F6" s="35" t="s">
        <v>53</v>
      </c>
      <c r="G6" s="19" t="s">
        <v>107</v>
      </c>
    </row>
    <row r="7" spans="1:7" ht="40" customHeight="1" x14ac:dyDescent="0.35">
      <c r="A7" s="20" t="s">
        <v>56</v>
      </c>
      <c r="B7" s="24">
        <v>2501</v>
      </c>
      <c r="C7" s="24">
        <v>2168</v>
      </c>
      <c r="D7" s="24">
        <f>SUM(B7-C7)</f>
        <v>333</v>
      </c>
      <c r="E7" s="25">
        <f>(B7-C7)/C7</f>
        <v>0.15359778597785978</v>
      </c>
      <c r="F7" s="44" t="s">
        <v>53</v>
      </c>
      <c r="G7" s="19" t="s">
        <v>108</v>
      </c>
    </row>
    <row r="8" spans="1:7" ht="20" customHeight="1" x14ac:dyDescent="0.35">
      <c r="A8" s="23" t="s">
        <v>60</v>
      </c>
      <c r="B8" s="27">
        <v>0</v>
      </c>
      <c r="C8" s="24">
        <v>0</v>
      </c>
      <c r="D8" s="24">
        <v>0</v>
      </c>
      <c r="E8" s="28">
        <v>0</v>
      </c>
      <c r="F8" s="21" t="s">
        <v>77</v>
      </c>
      <c r="G8" s="19"/>
    </row>
    <row r="9" spans="1:7" ht="50" customHeight="1" x14ac:dyDescent="0.35">
      <c r="A9" s="23" t="s">
        <v>57</v>
      </c>
      <c r="B9" s="24">
        <v>1843</v>
      </c>
      <c r="C9" s="24">
        <v>1393</v>
      </c>
      <c r="D9" s="24">
        <f>SUM(B9-C9)</f>
        <v>450</v>
      </c>
      <c r="E9" s="26">
        <f>(B9-C9)/C9</f>
        <v>0.32304379038047382</v>
      </c>
      <c r="F9" s="35" t="s">
        <v>53</v>
      </c>
      <c r="G9" s="19" t="s">
        <v>109</v>
      </c>
    </row>
    <row r="10" spans="1:7" ht="50" customHeight="1" x14ac:dyDescent="0.35">
      <c r="A10" s="23" t="s">
        <v>61</v>
      </c>
      <c r="B10" s="27">
        <v>1016</v>
      </c>
      <c r="C10" s="24">
        <v>1016</v>
      </c>
      <c r="D10" s="24">
        <f>SUM(B10-C10)</f>
        <v>0</v>
      </c>
      <c r="E10" s="26">
        <f>(B10-C10)/C10</f>
        <v>0</v>
      </c>
      <c r="F10" s="21" t="s">
        <v>77</v>
      </c>
      <c r="G10" s="19"/>
    </row>
    <row r="11" spans="1:7" ht="40" customHeight="1" x14ac:dyDescent="0.35">
      <c r="A11" s="23" t="s">
        <v>62</v>
      </c>
      <c r="B11" s="24">
        <v>0</v>
      </c>
      <c r="C11" s="24">
        <v>0</v>
      </c>
      <c r="D11" s="29">
        <f>SUM(B11-C11)</f>
        <v>0</v>
      </c>
      <c r="E11" s="26">
        <v>0</v>
      </c>
      <c r="F11" s="24" t="s">
        <v>77</v>
      </c>
      <c r="G11" s="16"/>
    </row>
    <row r="12" spans="1:7" ht="15" customHeight="1" x14ac:dyDescent="0.35">
      <c r="A12" s="30"/>
      <c r="B12" s="28"/>
      <c r="C12" s="28"/>
      <c r="D12" s="28"/>
      <c r="E12" s="31"/>
      <c r="F12" s="28"/>
      <c r="G12" s="32"/>
    </row>
    <row r="13" spans="1:7" x14ac:dyDescent="0.35">
      <c r="A13" t="s">
        <v>72</v>
      </c>
    </row>
    <row r="14" spans="1:7" ht="15" customHeight="1" x14ac:dyDescent="0.35">
      <c r="A14" t="s">
        <v>73</v>
      </c>
      <c r="E14" t="s">
        <v>59</v>
      </c>
    </row>
  </sheetData>
  <mergeCells count="1">
    <mergeCell ref="A2:XFD2"/>
  </mergeCells>
  <pageMargins left="0.7" right="0.7" top="1.13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Accts 2022</vt:lpstr>
      <vt:lpstr>Notes 2022</vt:lpstr>
      <vt:lpstr>Bank Rec 2022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Waples</dc:creator>
  <cp:lastModifiedBy>Lindsey PC</cp:lastModifiedBy>
  <cp:lastPrinted>2022-05-01T08:47:07Z</cp:lastPrinted>
  <dcterms:created xsi:type="dcterms:W3CDTF">2011-03-03T11:54:50Z</dcterms:created>
  <dcterms:modified xsi:type="dcterms:W3CDTF">2022-06-30T20:00:52Z</dcterms:modified>
</cp:coreProperties>
</file>